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5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'1.1.'!$A$2:$Q$55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  <definedName name="_xlnm.Print_Area" localSheetId="5">'1.6.'!$B$2:$Q$89</definedName>
  </definedNames>
  <calcPr fullCalcOnLoad="1"/>
</workbook>
</file>

<file path=xl/sharedStrings.xml><?xml version="1.0" encoding="utf-8"?>
<sst xmlns="http://schemas.openxmlformats.org/spreadsheetml/2006/main" count="1162" uniqueCount="277">
  <si>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</si>
  <si>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</si>
  <si>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</si>
  <si>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</si>
  <si>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</si>
  <si>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</si>
  <si>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</si>
  <si>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</si>
  <si>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</si>
  <si>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</si>
  <si>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</si>
  <si>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</si>
  <si>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</si>
  <si>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</si>
  <si>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</si>
  <si>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</si>
  <si>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</si>
  <si>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</si>
  <si>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</si>
  <si>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</si>
  <si>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</si>
  <si>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</si>
  <si>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</si>
  <si>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</si>
  <si>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</si>
  <si>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</si>
  <si>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</si>
  <si>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</si>
  <si>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</si>
  <si>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</si>
  <si>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</si>
  <si>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</si>
  <si>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</si>
  <si>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</si>
  <si>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</si>
  <si>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</si>
  <si>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</si>
  <si>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</si>
  <si>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</si>
  <si>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</si>
  <si>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</si>
  <si>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</si>
  <si>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</si>
  <si>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</si>
  <si>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</si>
  <si>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</si>
  <si>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</si>
  <si>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</si>
  <si>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</si>
  <si>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</si>
  <si>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</si>
  <si>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</si>
  <si>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</si>
  <si>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</si>
  <si>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</si>
  <si>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</si>
  <si>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</si>
  <si>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</si>
  <si>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</si>
  <si>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</si>
  <si>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</si>
  <si>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</si>
  <si>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</si>
  <si>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</si>
  <si>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</si>
  <si>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</si>
  <si>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</si>
  <si>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</si>
  <si>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</si>
  <si>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</si>
  <si>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</si>
  <si>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</si>
  <si>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</si>
  <si>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</si>
  <si>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</si>
  <si>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</si>
  <si>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</si>
  <si>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</si>
  <si>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</si>
  <si>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</si>
  <si>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</si>
  <si>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</si>
  <si>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</si>
  <si>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</si>
  <si>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</si>
  <si>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</si>
  <si>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</si>
  <si>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</si>
  <si>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</si>
  <si>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</si>
  <si>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</si>
  <si>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</si>
  <si>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</si>
  <si>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</si>
  <si>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</si>
  <si>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</si>
  <si>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</si>
  <si>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</si>
  <si>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</si>
  <si>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</si>
  <si>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</si>
  <si>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</si>
  <si>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</si>
  <si>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</si>
  <si>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</si>
  <si>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</si>
  <si>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</si>
  <si>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</si>
  <si>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</si>
  <si>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</si>
  <si>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</si>
  <si>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</si>
  <si>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</si>
  <si>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</si>
  <si>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</si>
  <si>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</si>
  <si>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</si>
  <si>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</si>
  <si>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</si>
  <si>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</si>
  <si>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</si>
  <si>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</si>
  <si>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</si>
  <si>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</si>
  <si>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</si>
  <si>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</si>
  <si>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</si>
  <si>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</si>
  <si>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</si>
  <si>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</si>
  <si>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</si>
  <si>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</si>
  <si>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</si>
  <si>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</si>
  <si>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</si>
  <si>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</si>
  <si>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</si>
  <si>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</si>
  <si>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</si>
  <si>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</si>
  <si>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</si>
  <si>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</si>
  <si>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</si>
  <si>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</si>
  <si>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</si>
  <si>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</si>
  <si>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</si>
  <si>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</si>
  <si>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</si>
  <si>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</si>
  <si>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</si>
  <si>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</si>
  <si>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</si>
  <si>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</si>
  <si>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</si>
  <si>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</si>
  <si>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</si>
  <si>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</si>
  <si>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</si>
  <si>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</si>
  <si>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</si>
  <si>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</si>
  <si>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</si>
  <si>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</si>
  <si>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</si>
  <si>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</si>
  <si>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</si>
  <si>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</si>
  <si>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</si>
  <si>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</si>
  <si>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</si>
  <si>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</si>
  <si>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</si>
  <si>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</si>
  <si>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</si>
  <si>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</si>
  <si>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</si>
  <si>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</si>
  <si>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</si>
  <si>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</si>
  <si>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</si>
  <si>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</si>
  <si>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</si>
  <si>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</si>
  <si>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</si>
  <si>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</si>
  <si>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</si>
  <si>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</si>
  <si>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</si>
  <si>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</si>
  <si>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</si>
  <si>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</si>
  <si>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</si>
  <si>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</si>
  <si>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</si>
  <si>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</si>
  <si>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</si>
  <si>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</si>
  <si>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</si>
  <si>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</si>
  <si>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</si>
  <si>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</si>
  <si>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</si>
  <si>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</si>
  <si>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</si>
  <si>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</si>
  <si>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</si>
  <si>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</si>
  <si>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</si>
  <si>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</si>
  <si>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</si>
  <si>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</si>
  <si>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</si>
  <si>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</si>
  <si>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</si>
  <si>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</si>
  <si>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</si>
  <si>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</si>
  <si>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</si>
  <si>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</si>
  <si>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</si>
  <si>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</si>
  <si>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</si>
  <si>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</si>
  <si>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</si>
  <si>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</si>
  <si>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</si>
  <si>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</si>
  <si>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</si>
  <si>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</si>
  <si>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</si>
  <si>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</si>
  <si>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</si>
  <si>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</si>
  <si>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</si>
  <si>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</si>
  <si>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</si>
  <si>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</si>
  <si>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</si>
  <si>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</si>
  <si>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</si>
  <si>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</si>
  <si>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</si>
  <si>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</si>
  <si>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</si>
  <si>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</si>
  <si>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</si>
  <si>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</si>
  <si>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</si>
  <si>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</si>
  <si>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</si>
  <si>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</si>
  <si>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</si>
  <si>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</si>
  <si>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</si>
  <si>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</si>
  <si>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</si>
  <si>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</si>
  <si>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</si>
  <si>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</si>
  <si>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</si>
  <si>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</si>
  <si>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</si>
  <si>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</si>
  <si>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</si>
  <si>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</si>
  <si>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</si>
  <si>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</si>
  <si>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</si>
  <si>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</si>
  <si>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</si>
  <si>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</si>
  <si>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</si>
  <si>
    <t>2022 год</t>
  </si>
  <si>
    <t>АО "Дюртюлинские Э и ТС"</t>
  </si>
  <si>
    <t>Республика Башкортостан, г.Дюртюли ул. Горшкова 6 а</t>
  </si>
  <si>
    <t xml:space="preserve"> 
   0260996707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</si>
</sst>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O9" sqref="O9:O13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3" t="s">
        <v>52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8.75">
      <c r="A7" s="14" t="s">
        <v>5</v>
      </c>
      <c r="B7" s="63" t="s">
        <v>18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274</v>
      </c>
      <c r="P9" s="17"/>
      <c r="Q9" s="17"/>
    </row>
    <row r="10" spans="1:17" ht="37.5">
      <c r="A10" s="14" t="s">
        <v>22</v>
      </c>
      <c r="H10" s="16"/>
      <c r="I10" s="16"/>
      <c r="J10" s="16"/>
      <c r="K10" s="16"/>
      <c r="L10" s="16"/>
      <c r="M10" s="16"/>
      <c r="N10" s="16"/>
      <c r="O10" s="62" t="s">
        <v>276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275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 t="s">
        <v>267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O13" s="17" t="s">
        <v>273</v>
      </c>
      <c r="P13" s="28"/>
    </row>
    <row r="14" spans="1:16" ht="32.25" customHeight="1">
      <c r="A14" s="65" t="s">
        <v>6</v>
      </c>
      <c r="B14" s="65" t="s">
        <v>7</v>
      </c>
      <c r="C14" s="65" t="s">
        <v>19</v>
      </c>
      <c r="D14" s="65" t="s">
        <v>34</v>
      </c>
      <c r="E14" s="64" t="s">
        <v>31</v>
      </c>
      <c r="F14" s="64"/>
      <c r="G14" s="64"/>
      <c r="H14" s="64"/>
      <c r="I14" s="64"/>
      <c r="J14" s="65" t="s">
        <v>35</v>
      </c>
      <c r="K14" s="64" t="s">
        <v>191</v>
      </c>
      <c r="L14" s="64"/>
      <c r="M14" s="64"/>
      <c r="N14" s="64"/>
      <c r="O14" s="64"/>
      <c r="P14" s="65" t="s">
        <v>150</v>
      </c>
    </row>
    <row r="15" spans="1:16" ht="32.25" customHeight="1">
      <c r="A15" s="66"/>
      <c r="B15" s="66"/>
      <c r="C15" s="66"/>
      <c r="D15" s="66"/>
      <c r="E15" s="65" t="s">
        <v>25</v>
      </c>
      <c r="F15" s="68" t="s">
        <v>170</v>
      </c>
      <c r="G15" s="69"/>
      <c r="H15" s="65" t="s">
        <v>27</v>
      </c>
      <c r="I15" s="65" t="s">
        <v>30</v>
      </c>
      <c r="J15" s="66"/>
      <c r="K15" s="65" t="s">
        <v>25</v>
      </c>
      <c r="L15" s="68" t="s">
        <v>170</v>
      </c>
      <c r="M15" s="69"/>
      <c r="N15" s="65" t="s">
        <v>27</v>
      </c>
      <c r="O15" s="65" t="s">
        <v>30</v>
      </c>
      <c r="P15" s="66"/>
    </row>
    <row r="16" spans="1:16" ht="256.5" customHeight="1">
      <c r="A16" s="67"/>
      <c r="B16" s="67"/>
      <c r="C16" s="67"/>
      <c r="D16" s="67"/>
      <c r="E16" s="67"/>
      <c r="F16" s="1" t="s">
        <v>171</v>
      </c>
      <c r="G16" s="1" t="s">
        <v>173</v>
      </c>
      <c r="H16" s="67"/>
      <c r="I16" s="67"/>
      <c r="J16" s="67"/>
      <c r="K16" s="67"/>
      <c r="L16" s="1" t="s">
        <v>171</v>
      </c>
      <c r="M16" s="1" t="s">
        <v>173</v>
      </c>
      <c r="N16" s="67"/>
      <c r="O16" s="67"/>
      <c r="P16" s="67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423724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f>D18</f>
        <v>423724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-47541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f>D20</f>
        <v>-47541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3" t="s">
        <v>174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ht="21.75" customHeight="1">
      <c r="A37" s="63" t="s">
        <v>175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7">
      <selection activeCell="K12" sqref="K12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3" t="s">
        <v>51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ht="18.75">
      <c r="B7" s="14" t="s">
        <v>5</v>
      </c>
      <c r="C7" s="63" t="s">
        <v>18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2017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5" t="s">
        <v>6</v>
      </c>
      <c r="C14" s="65" t="s">
        <v>7</v>
      </c>
      <c r="D14" s="65" t="s">
        <v>19</v>
      </c>
      <c r="E14" s="65" t="s">
        <v>34</v>
      </c>
      <c r="F14" s="64" t="s">
        <v>198</v>
      </c>
      <c r="G14" s="64"/>
      <c r="H14" s="64"/>
      <c r="I14" s="65" t="s">
        <v>35</v>
      </c>
      <c r="J14" s="64" t="s">
        <v>197</v>
      </c>
      <c r="K14" s="64"/>
      <c r="L14" s="64"/>
      <c r="M14" s="65" t="s">
        <v>150</v>
      </c>
    </row>
    <row r="15" spans="2:13" ht="256.5" customHeight="1">
      <c r="B15" s="67"/>
      <c r="C15" s="67"/>
      <c r="D15" s="67"/>
      <c r="E15" s="67"/>
      <c r="F15" s="1" t="s">
        <v>28</v>
      </c>
      <c r="G15" s="1" t="s">
        <v>29</v>
      </c>
      <c r="H15" s="1" t="s">
        <v>30</v>
      </c>
      <c r="I15" s="67"/>
      <c r="J15" s="1" t="s">
        <v>28</v>
      </c>
      <c r="K15" s="1" t="s">
        <v>29</v>
      </c>
      <c r="L15" s="1" t="s">
        <v>30</v>
      </c>
      <c r="M15" s="67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3" t="s">
        <v>199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2:13" ht="47.25" customHeight="1">
      <c r="B39" s="63" t="s">
        <v>61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2:13" ht="75.75" customHeight="1">
      <c r="B40" s="70" t="s">
        <v>201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C6:M6"/>
    <mergeCell ref="F14:H14"/>
    <mergeCell ref="C7:M7"/>
    <mergeCell ref="J14:L14"/>
    <mergeCell ref="M14:M15"/>
    <mergeCell ref="I14:I15"/>
    <mergeCell ref="C14:C15"/>
    <mergeCell ref="D14:D15"/>
    <mergeCell ref="E14:E15"/>
    <mergeCell ref="B38:M38"/>
    <mergeCell ref="B39:M39"/>
    <mergeCell ref="B40:M40"/>
    <mergeCell ref="B14:B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A22">
      <selection activeCell="M17" sqref="M17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108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3" t="s">
        <v>50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ht="18.75">
      <c r="B7" s="14" t="s">
        <v>5</v>
      </c>
      <c r="C7" s="63" t="s">
        <v>262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ht="18.75">
      <c r="B8" s="14" t="s">
        <v>20</v>
      </c>
      <c r="C8" s="63" t="s">
        <v>62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274</v>
      </c>
      <c r="N10" s="17"/>
      <c r="O10" s="17"/>
    </row>
    <row r="11" spans="2:15" ht="27.75" customHeight="1">
      <c r="B11" s="14" t="s">
        <v>22</v>
      </c>
      <c r="H11" s="16"/>
      <c r="I11" s="16"/>
      <c r="J11" s="16"/>
      <c r="K11" s="16"/>
      <c r="L11" s="16"/>
      <c r="M11" s="62" t="s">
        <v>276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275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273</v>
      </c>
      <c r="N14" s="17"/>
      <c r="O14" s="17"/>
    </row>
    <row r="15" spans="8:15" ht="37.5" customHeight="1" hidden="1">
      <c r="H15" s="16"/>
      <c r="I15" s="16"/>
      <c r="J15" s="16"/>
      <c r="K15" s="16"/>
      <c r="L15" s="16"/>
      <c r="M15" s="16"/>
      <c r="O15" s="28"/>
    </row>
    <row r="16" spans="2:15" ht="32.25" customHeight="1">
      <c r="B16" s="65" t="s">
        <v>6</v>
      </c>
      <c r="C16" s="65" t="s">
        <v>7</v>
      </c>
      <c r="D16" s="65" t="s">
        <v>19</v>
      </c>
      <c r="E16" s="65" t="s">
        <v>34</v>
      </c>
      <c r="F16" s="65" t="s">
        <v>33</v>
      </c>
      <c r="G16" s="64" t="s">
        <v>31</v>
      </c>
      <c r="H16" s="64"/>
      <c r="I16" s="64"/>
      <c r="J16" s="65" t="s">
        <v>35</v>
      </c>
      <c r="K16" s="65" t="s">
        <v>192</v>
      </c>
      <c r="L16" s="64" t="s">
        <v>191</v>
      </c>
      <c r="M16" s="64"/>
      <c r="N16" s="64"/>
      <c r="O16" s="65" t="s">
        <v>150</v>
      </c>
    </row>
    <row r="17" spans="2:15" ht="256.5" customHeight="1">
      <c r="B17" s="67"/>
      <c r="C17" s="67"/>
      <c r="D17" s="67"/>
      <c r="E17" s="67"/>
      <c r="F17" s="67"/>
      <c r="G17" s="1" t="s">
        <v>26</v>
      </c>
      <c r="H17" s="1" t="s">
        <v>27</v>
      </c>
      <c r="I17" s="1" t="s">
        <v>30</v>
      </c>
      <c r="J17" s="67"/>
      <c r="K17" s="67"/>
      <c r="L17" s="1" t="s">
        <v>26</v>
      </c>
      <c r="M17" s="1" t="s">
        <v>27</v>
      </c>
      <c r="N17" s="1" t="s">
        <v>30</v>
      </c>
      <c r="O17" s="67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423724</v>
      </c>
      <c r="F19" s="19">
        <f>E19</f>
        <v>423724</v>
      </c>
      <c r="G19" s="19">
        <v>105662</v>
      </c>
      <c r="H19" s="19">
        <v>1001</v>
      </c>
      <c r="I19" s="19">
        <f>F19-G19-H19</f>
        <v>317061</v>
      </c>
      <c r="J19" s="19">
        <v>405563</v>
      </c>
      <c r="K19" s="19">
        <v>405563</v>
      </c>
      <c r="L19" s="19">
        <v>80668</v>
      </c>
      <c r="M19" s="19">
        <v>82.5</v>
      </c>
      <c r="N19" s="19">
        <f>K19-L19-M19</f>
        <v>324812.5</v>
      </c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471265</v>
      </c>
      <c r="F20" s="19">
        <f aca="true" t="shared" si="0" ref="F20:F29">E20</f>
        <v>471265</v>
      </c>
      <c r="G20" s="19">
        <v>118075</v>
      </c>
      <c r="H20" s="19">
        <f>49</f>
        <v>49</v>
      </c>
      <c r="I20" s="19">
        <f>F20-G20-H20</f>
        <v>353141</v>
      </c>
      <c r="J20" s="19">
        <v>413789</v>
      </c>
      <c r="K20" s="19">
        <v>413789</v>
      </c>
      <c r="L20" s="19">
        <v>77480</v>
      </c>
      <c r="M20" s="19">
        <v>81.5</v>
      </c>
      <c r="N20" s="19">
        <f>K20-L20-M20</f>
        <v>336227.5</v>
      </c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-47541</v>
      </c>
      <c r="F21" s="19">
        <f t="shared" si="0"/>
        <v>-47541</v>
      </c>
      <c r="G21" s="19">
        <f>G19-G20</f>
        <v>-12413</v>
      </c>
      <c r="H21" s="19">
        <f>H19-H20</f>
        <v>952</v>
      </c>
      <c r="I21" s="19">
        <f>I19-I20</f>
        <v>-36080</v>
      </c>
      <c r="J21" s="19">
        <v>-8226</v>
      </c>
      <c r="K21" s="19">
        <v>-8226</v>
      </c>
      <c r="L21" s="19">
        <v>3188</v>
      </c>
      <c r="M21" s="19"/>
      <c r="N21" s="19">
        <f>K21-L21</f>
        <v>-11414</v>
      </c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f aca="true" t="shared" si="1" ref="N22:N31">K22-L22</f>
        <v>0</v>
      </c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1"/>
        <v>0</v>
      </c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-47541</v>
      </c>
      <c r="F24" s="19">
        <f t="shared" si="0"/>
        <v>-47541</v>
      </c>
      <c r="G24" s="19">
        <f>G21</f>
        <v>-12413</v>
      </c>
      <c r="H24" s="19">
        <f>H21</f>
        <v>952</v>
      </c>
      <c r="I24" s="19">
        <f>I21</f>
        <v>-36080</v>
      </c>
      <c r="J24" s="19">
        <v>-8226</v>
      </c>
      <c r="K24" s="19">
        <v>-8226</v>
      </c>
      <c r="L24" s="19">
        <v>3188</v>
      </c>
      <c r="M24" s="61"/>
      <c r="N24" s="19">
        <f t="shared" si="1"/>
        <v>-11414</v>
      </c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>
        <v>538</v>
      </c>
      <c r="F25" s="19"/>
      <c r="G25" s="19"/>
      <c r="H25" s="61"/>
      <c r="I25" s="19"/>
      <c r="J25" s="19">
        <v>145</v>
      </c>
      <c r="K25" s="19"/>
      <c r="L25" s="19"/>
      <c r="M25" s="61"/>
      <c r="N25" s="19">
        <f t="shared" si="1"/>
        <v>0</v>
      </c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61"/>
      <c r="I26" s="19"/>
      <c r="J26" s="19"/>
      <c r="K26" s="19"/>
      <c r="L26" s="19"/>
      <c r="M26" s="61"/>
      <c r="N26" s="19">
        <f t="shared" si="1"/>
        <v>0</v>
      </c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75227</v>
      </c>
      <c r="F27" s="19">
        <f t="shared" si="0"/>
        <v>75227</v>
      </c>
      <c r="G27" s="19"/>
      <c r="H27" s="61"/>
      <c r="I27" s="19">
        <f>F27</f>
        <v>75227</v>
      </c>
      <c r="J27" s="19">
        <v>42089</v>
      </c>
      <c r="K27" s="19">
        <v>42089</v>
      </c>
      <c r="L27" s="19"/>
      <c r="M27" s="61"/>
      <c r="N27" s="19">
        <f t="shared" si="1"/>
        <v>42089</v>
      </c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v>27988</v>
      </c>
      <c r="F28" s="19">
        <f t="shared" si="0"/>
        <v>27988</v>
      </c>
      <c r="G28" s="19"/>
      <c r="H28" s="61"/>
      <c r="I28" s="19">
        <f>F28</f>
        <v>27988</v>
      </c>
      <c r="J28" s="19">
        <v>18462</v>
      </c>
      <c r="K28" s="19">
        <v>18462</v>
      </c>
      <c r="L28" s="19"/>
      <c r="M28" s="61"/>
      <c r="N28" s="19">
        <f t="shared" si="1"/>
        <v>18462</v>
      </c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E19+E27-E20-E28+E25</f>
        <v>236</v>
      </c>
      <c r="F29" s="19">
        <f t="shared" si="0"/>
        <v>236</v>
      </c>
      <c r="G29" s="19"/>
      <c r="H29" s="61"/>
      <c r="I29" s="19">
        <f>F29</f>
        <v>236</v>
      </c>
      <c r="J29" s="19">
        <v>15546</v>
      </c>
      <c r="K29" s="19">
        <v>15546</v>
      </c>
      <c r="L29" s="19"/>
      <c r="M29" s="61"/>
      <c r="N29" s="19">
        <f t="shared" si="1"/>
        <v>15546</v>
      </c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>
        <f>F30</f>
        <v>909</v>
      </c>
      <c r="F30" s="19">
        <v>909</v>
      </c>
      <c r="G30" s="19"/>
      <c r="H30" s="61"/>
      <c r="I30" s="19">
        <f>F30</f>
        <v>909</v>
      </c>
      <c r="J30" s="19"/>
      <c r="K30" s="19"/>
      <c r="L30" s="19"/>
      <c r="M30" s="61"/>
      <c r="N30" s="19">
        <f t="shared" si="1"/>
        <v>0</v>
      </c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F31</f>
        <v>1145</v>
      </c>
      <c r="F31" s="19">
        <v>1145</v>
      </c>
      <c r="G31" s="19"/>
      <c r="H31" s="61"/>
      <c r="I31" s="19">
        <f>F31</f>
        <v>1145</v>
      </c>
      <c r="J31" s="19">
        <v>15546</v>
      </c>
      <c r="K31" s="19">
        <v>15546</v>
      </c>
      <c r="L31" s="19">
        <v>3188</v>
      </c>
      <c r="M31" s="61"/>
      <c r="N31" s="19">
        <f t="shared" si="1"/>
        <v>12358</v>
      </c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0.75" customHeight="1">
      <c r="E35" s="30"/>
    </row>
    <row r="36" ht="18.75">
      <c r="B36" s="22" t="s">
        <v>32</v>
      </c>
    </row>
    <row r="37" spans="2:15" ht="21.75" customHeight="1">
      <c r="B37" s="63" t="s">
        <v>193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2:15" ht="20.25" customHeight="1">
      <c r="B38" s="63" t="s">
        <v>194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ht="18.75" hidden="1"/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0.75" customHeight="1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7:O37"/>
    <mergeCell ref="B38:O38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1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3" t="s">
        <v>52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ht="18.75">
      <c r="B7" s="14" t="s">
        <v>5</v>
      </c>
      <c r="C7" s="63" t="s">
        <v>18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5" t="s">
        <v>6</v>
      </c>
      <c r="C15" s="65" t="s">
        <v>7</v>
      </c>
      <c r="D15" s="65" t="s">
        <v>19</v>
      </c>
      <c r="E15" s="65" t="s">
        <v>34</v>
      </c>
      <c r="F15" s="64" t="s">
        <v>59</v>
      </c>
      <c r="G15" s="64"/>
      <c r="H15" s="64"/>
      <c r="I15" s="64"/>
      <c r="J15" s="64"/>
      <c r="K15" s="65" t="s">
        <v>35</v>
      </c>
      <c r="L15" s="64" t="s">
        <v>59</v>
      </c>
      <c r="M15" s="64"/>
      <c r="N15" s="64"/>
      <c r="O15" s="64"/>
      <c r="P15" s="64"/>
      <c r="Q15" s="65" t="s">
        <v>149</v>
      </c>
    </row>
    <row r="16" spans="2:17" ht="18.75">
      <c r="B16" s="66"/>
      <c r="C16" s="66"/>
      <c r="D16" s="66"/>
      <c r="E16" s="66"/>
      <c r="F16" s="65" t="s">
        <v>25</v>
      </c>
      <c r="G16" s="68" t="s">
        <v>170</v>
      </c>
      <c r="H16" s="69"/>
      <c r="I16" s="65" t="s">
        <v>27</v>
      </c>
      <c r="J16" s="65" t="s">
        <v>30</v>
      </c>
      <c r="K16" s="66"/>
      <c r="L16" s="65" t="s">
        <v>25</v>
      </c>
      <c r="M16" s="68" t="s">
        <v>170</v>
      </c>
      <c r="N16" s="69"/>
      <c r="O16" s="65" t="s">
        <v>27</v>
      </c>
      <c r="P16" s="65" t="s">
        <v>30</v>
      </c>
      <c r="Q16" s="66"/>
    </row>
    <row r="17" spans="2:17" ht="273" customHeight="1">
      <c r="B17" s="67"/>
      <c r="C17" s="67"/>
      <c r="D17" s="67"/>
      <c r="E17" s="67"/>
      <c r="F17" s="67"/>
      <c r="G17" s="1" t="s">
        <v>171</v>
      </c>
      <c r="H17" s="1" t="s">
        <v>173</v>
      </c>
      <c r="I17" s="67"/>
      <c r="J17" s="67"/>
      <c r="K17" s="67"/>
      <c r="L17" s="67"/>
      <c r="M17" s="1" t="s">
        <v>171</v>
      </c>
      <c r="N17" s="1" t="s">
        <v>173</v>
      </c>
      <c r="O17" s="67"/>
      <c r="P17" s="67"/>
      <c r="Q17" s="67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3" t="s">
        <v>174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</row>
    <row r="78" spans="2:17" ht="18.75">
      <c r="B78" s="63" t="s">
        <v>175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4" t="s">
        <v>6</v>
      </c>
      <c r="C84" s="64" t="s">
        <v>7</v>
      </c>
      <c r="D84" s="64" t="s">
        <v>19</v>
      </c>
      <c r="E84" s="64" t="s">
        <v>155</v>
      </c>
      <c r="F84" s="64" t="s">
        <v>59</v>
      </c>
      <c r="G84" s="64"/>
      <c r="H84" s="64"/>
      <c r="I84" s="64"/>
      <c r="J84" s="64"/>
      <c r="K84" s="64" t="s">
        <v>159</v>
      </c>
      <c r="L84" s="64" t="s">
        <v>59</v>
      </c>
      <c r="M84" s="64"/>
      <c r="N84" s="64"/>
      <c r="O84" s="64"/>
      <c r="P84" s="64"/>
      <c r="Q84" s="64" t="s">
        <v>149</v>
      </c>
    </row>
    <row r="85" spans="2:17" ht="18.75" customHeight="1">
      <c r="B85" s="64"/>
      <c r="C85" s="64"/>
      <c r="D85" s="64"/>
      <c r="E85" s="64"/>
      <c r="F85" s="65" t="s">
        <v>25</v>
      </c>
      <c r="G85" s="64" t="s">
        <v>170</v>
      </c>
      <c r="H85" s="64"/>
      <c r="I85" s="65" t="s">
        <v>27</v>
      </c>
      <c r="J85" s="65" t="s">
        <v>30</v>
      </c>
      <c r="K85" s="64"/>
      <c r="L85" s="65" t="s">
        <v>25</v>
      </c>
      <c r="M85" s="64" t="s">
        <v>170</v>
      </c>
      <c r="N85" s="64"/>
      <c r="O85" s="65" t="s">
        <v>27</v>
      </c>
      <c r="P85" s="65" t="s">
        <v>30</v>
      </c>
      <c r="Q85" s="64"/>
    </row>
    <row r="86" spans="2:17" ht="271.5" customHeight="1">
      <c r="B86" s="64"/>
      <c r="C86" s="64"/>
      <c r="D86" s="64"/>
      <c r="E86" s="64"/>
      <c r="F86" s="67"/>
      <c r="G86" s="1" t="s">
        <v>171</v>
      </c>
      <c r="H86" s="1" t="s">
        <v>173</v>
      </c>
      <c r="I86" s="67"/>
      <c r="J86" s="67"/>
      <c r="K86" s="64"/>
      <c r="L86" s="67"/>
      <c r="M86" s="1" t="s">
        <v>171</v>
      </c>
      <c r="N86" s="1" t="s">
        <v>173</v>
      </c>
      <c r="O86" s="67"/>
      <c r="P86" s="67"/>
      <c r="Q86" s="64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3" t="s">
        <v>174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</row>
    <row r="96" spans="2:17" ht="18.75">
      <c r="B96" s="63" t="s">
        <v>175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F16:F17"/>
    <mergeCell ref="I16:I17"/>
    <mergeCell ref="G16:H16"/>
    <mergeCell ref="J16:J17"/>
    <mergeCell ref="O16:O17"/>
    <mergeCell ref="P16:P17"/>
    <mergeCell ref="L16:L17"/>
    <mergeCell ref="M16:N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59" zoomScaleNormal="50" zoomScaleSheetLayoutView="59" zoomScalePageLayoutView="0" workbookViewId="0" topLeftCell="A1">
      <selection activeCell="B103" sqref="B103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3" t="s">
        <v>51</v>
      </c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2:13" ht="18.75" customHeight="1">
      <c r="B7" s="14" t="s">
        <v>5</v>
      </c>
      <c r="C7" s="63" t="s">
        <v>18</v>
      </c>
      <c r="D7" s="63"/>
      <c r="E7" s="63"/>
      <c r="F7" s="63"/>
      <c r="G7" s="63"/>
      <c r="H7" s="63"/>
      <c r="I7" s="63"/>
      <c r="J7" s="63"/>
      <c r="K7" s="63"/>
      <c r="L7" s="63"/>
      <c r="M7" s="63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5" t="s">
        <v>6</v>
      </c>
      <c r="C14" s="65" t="s">
        <v>7</v>
      </c>
      <c r="D14" s="65" t="s">
        <v>19</v>
      </c>
      <c r="E14" s="65" t="s">
        <v>34</v>
      </c>
      <c r="F14" s="64" t="s">
        <v>59</v>
      </c>
      <c r="G14" s="64"/>
      <c r="H14" s="64"/>
      <c r="I14" s="65" t="s">
        <v>35</v>
      </c>
      <c r="J14" s="64" t="s">
        <v>59</v>
      </c>
      <c r="K14" s="64"/>
      <c r="L14" s="64"/>
      <c r="M14" s="65" t="s">
        <v>149</v>
      </c>
    </row>
    <row r="15" spans="2:13" ht="256.5" customHeight="1">
      <c r="B15" s="67"/>
      <c r="C15" s="67"/>
      <c r="D15" s="67"/>
      <c r="E15" s="67"/>
      <c r="F15" s="1" t="s">
        <v>28</v>
      </c>
      <c r="G15" s="1" t="s">
        <v>29</v>
      </c>
      <c r="H15" s="1" t="s">
        <v>30</v>
      </c>
      <c r="I15" s="67"/>
      <c r="J15" s="1" t="s">
        <v>28</v>
      </c>
      <c r="K15" s="1" t="s">
        <v>29</v>
      </c>
      <c r="L15" s="1" t="s">
        <v>30</v>
      </c>
      <c r="M15" s="67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71" t="s">
        <v>32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2:13" ht="36.75" customHeight="1">
      <c r="B60" s="63" t="s">
        <v>60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2:13" ht="44.25" customHeight="1">
      <c r="B61" s="63" t="s">
        <v>61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5" t="s">
        <v>6</v>
      </c>
      <c r="C65" s="65" t="s">
        <v>7</v>
      </c>
      <c r="D65" s="65" t="s">
        <v>19</v>
      </c>
      <c r="E65" s="65" t="s">
        <v>155</v>
      </c>
      <c r="F65" s="64" t="s">
        <v>59</v>
      </c>
      <c r="G65" s="64"/>
      <c r="H65" s="64"/>
      <c r="I65" s="65" t="s">
        <v>159</v>
      </c>
      <c r="J65" s="64" t="s">
        <v>59</v>
      </c>
      <c r="K65" s="64"/>
      <c r="L65" s="64"/>
      <c r="M65" s="65" t="s">
        <v>149</v>
      </c>
    </row>
    <row r="66" spans="2:13" ht="249.75" customHeight="1">
      <c r="B66" s="67"/>
      <c r="C66" s="67"/>
      <c r="D66" s="67"/>
      <c r="E66" s="67"/>
      <c r="F66" s="1" t="s">
        <v>28</v>
      </c>
      <c r="G66" s="1" t="s">
        <v>29</v>
      </c>
      <c r="H66" s="1" t="s">
        <v>30</v>
      </c>
      <c r="I66" s="67"/>
      <c r="J66" s="1" t="s">
        <v>28</v>
      </c>
      <c r="K66" s="1" t="s">
        <v>29</v>
      </c>
      <c r="L66" s="1" t="s">
        <v>30</v>
      </c>
      <c r="M66" s="67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71" t="s">
        <v>32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2:13" ht="42.75" customHeight="1">
      <c r="B75" s="63" t="s">
        <v>60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2:13" ht="42.75" customHeight="1">
      <c r="B76" s="63" t="s">
        <v>61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5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tabSelected="1" view="pageBreakPreview" zoomScale="70" zoomScaleNormal="55" zoomScaleSheetLayoutView="70" zoomScalePageLayoutView="0" workbookViewId="0" topLeftCell="A1">
      <selection activeCell="G9" sqref="G9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33" customHeight="1">
      <c r="B6" s="14" t="s">
        <v>4</v>
      </c>
      <c r="C6" s="63" t="s">
        <v>50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 ht="21" customHeight="1">
      <c r="B7" s="14" t="s">
        <v>5</v>
      </c>
      <c r="C7" s="63" t="s">
        <v>18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17" ht="18.75">
      <c r="B8" s="14" t="s">
        <v>20</v>
      </c>
      <c r="C8" s="63" t="s">
        <v>62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274</v>
      </c>
      <c r="N10" s="17"/>
      <c r="O10" s="17"/>
      <c r="P10" s="17"/>
      <c r="Q10" s="17"/>
    </row>
    <row r="11" spans="2:17" ht="37.5">
      <c r="B11" s="14" t="s">
        <v>22</v>
      </c>
      <c r="H11" s="16"/>
      <c r="I11" s="16"/>
      <c r="J11" s="16"/>
      <c r="K11" s="16"/>
      <c r="L11" s="16"/>
      <c r="M11" s="62" t="s">
        <v>276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275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273</v>
      </c>
      <c r="N14" s="17"/>
      <c r="O14" s="17"/>
      <c r="P14" s="17"/>
      <c r="Q14" s="17"/>
    </row>
    <row r="15" spans="8:17" ht="60" customHeight="1" hidden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5" t="s">
        <v>6</v>
      </c>
      <c r="C16" s="65" t="s">
        <v>7</v>
      </c>
      <c r="D16" s="65" t="s">
        <v>19</v>
      </c>
      <c r="E16" s="65" t="s">
        <v>34</v>
      </c>
      <c r="F16" s="65" t="s">
        <v>63</v>
      </c>
      <c r="G16" s="64" t="s">
        <v>64</v>
      </c>
      <c r="H16" s="64"/>
      <c r="I16" s="64"/>
      <c r="J16" s="64"/>
      <c r="K16" s="65" t="s">
        <v>35</v>
      </c>
      <c r="L16" s="65" t="s">
        <v>114</v>
      </c>
      <c r="M16" s="64" t="s">
        <v>65</v>
      </c>
      <c r="N16" s="64"/>
      <c r="O16" s="64"/>
      <c r="P16" s="64"/>
      <c r="Q16" s="65" t="s">
        <v>150</v>
      </c>
    </row>
    <row r="17" spans="2:17" ht="173.25" customHeight="1">
      <c r="B17" s="67"/>
      <c r="C17" s="67"/>
      <c r="D17" s="67"/>
      <c r="E17" s="67"/>
      <c r="F17" s="67"/>
      <c r="G17" s="1" t="s">
        <v>26</v>
      </c>
      <c r="H17" s="1" t="s">
        <v>27</v>
      </c>
      <c r="I17" s="1" t="s">
        <v>109</v>
      </c>
      <c r="J17" s="1" t="s">
        <v>30</v>
      </c>
      <c r="K17" s="67"/>
      <c r="L17" s="67"/>
      <c r="M17" s="1" t="s">
        <v>26</v>
      </c>
      <c r="N17" s="1" t="s">
        <v>27</v>
      </c>
      <c r="O17" s="1" t="s">
        <v>109</v>
      </c>
      <c r="P17" s="1" t="s">
        <v>30</v>
      </c>
      <c r="Q17" s="67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f>'1.3.'!E20</f>
        <v>471265</v>
      </c>
      <c r="F19" s="19"/>
      <c r="G19" s="19">
        <f>'1.3.'!G20</f>
        <v>118075</v>
      </c>
      <c r="H19" s="19">
        <f>'1.3.'!H20</f>
        <v>49</v>
      </c>
      <c r="I19" s="19">
        <f>G19+H19</f>
        <v>118124</v>
      </c>
      <c r="J19" s="19">
        <f>E19-I19</f>
        <v>353141</v>
      </c>
      <c r="K19" s="19">
        <v>395331</v>
      </c>
      <c r="L19" s="19"/>
      <c r="M19" s="19">
        <v>77480</v>
      </c>
      <c r="N19" s="19">
        <v>121.7</v>
      </c>
      <c r="O19" s="19">
        <v>77601.7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227181</v>
      </c>
      <c r="F20" s="19"/>
      <c r="G20" s="19">
        <f>G21+G22+G27</f>
        <v>39160</v>
      </c>
      <c r="H20" s="19">
        <f>46.2+0.6</f>
        <v>46.800000000000004</v>
      </c>
      <c r="I20" s="19">
        <f>G20+H20</f>
        <v>39206.8</v>
      </c>
      <c r="J20" s="19"/>
      <c r="K20" s="19">
        <v>221183</v>
      </c>
      <c r="L20" s="19"/>
      <c r="M20" s="19">
        <v>35804</v>
      </c>
      <c r="N20" s="19">
        <v>46.800000000000004</v>
      </c>
      <c r="O20" s="19">
        <v>35850.8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135360+13675+7686</f>
        <v>156721</v>
      </c>
      <c r="F21" s="19"/>
      <c r="G21" s="19">
        <v>4559</v>
      </c>
      <c r="H21" s="19"/>
      <c r="I21" s="19">
        <f>G21+H21</f>
        <v>4559</v>
      </c>
      <c r="J21" s="19"/>
      <c r="K21" s="19">
        <v>156721</v>
      </c>
      <c r="L21" s="19"/>
      <c r="M21" s="19">
        <v>4521</v>
      </c>
      <c r="N21" s="19"/>
      <c r="O21" s="19">
        <v>4521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v>34476</v>
      </c>
      <c r="F22" s="19"/>
      <c r="G22" s="19">
        <f>G25</f>
        <v>34476</v>
      </c>
      <c r="H22" s="19"/>
      <c r="I22" s="19">
        <f>G22+H22</f>
        <v>34476</v>
      </c>
      <c r="J22" s="19"/>
      <c r="K22" s="19">
        <v>26585</v>
      </c>
      <c r="L22" s="19"/>
      <c r="M22" s="19">
        <v>31182</v>
      </c>
      <c r="N22" s="19"/>
      <c r="O22" s="19">
        <v>31182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v>35984</v>
      </c>
      <c r="F25" s="19"/>
      <c r="G25" s="19">
        <v>34476</v>
      </c>
      <c r="H25" s="19"/>
      <c r="I25" s="19">
        <f>G25+H25</f>
        <v>34476</v>
      </c>
      <c r="J25" s="19"/>
      <c r="K25" s="19">
        <v>26585</v>
      </c>
      <c r="L25" s="19"/>
      <c r="M25" s="19">
        <v>31182</v>
      </c>
      <c r="N25" s="19"/>
      <c r="O25" s="19">
        <v>31182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35984</v>
      </c>
      <c r="F27" s="19"/>
      <c r="G27" s="19">
        <v>125</v>
      </c>
      <c r="H27" s="19"/>
      <c r="I27" s="19">
        <f>G27+H27</f>
        <v>125</v>
      </c>
      <c r="J27" s="19"/>
      <c r="K27" s="19">
        <v>37877</v>
      </c>
      <c r="L27" s="19"/>
      <c r="M27" s="19">
        <v>101</v>
      </c>
      <c r="N27" s="19"/>
      <c r="O27" s="19">
        <v>101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1362</v>
      </c>
      <c r="F28" s="19"/>
      <c r="G28" s="19">
        <v>234</v>
      </c>
      <c r="H28" s="19"/>
      <c r="I28" s="19">
        <f>G28+H28</f>
        <v>234</v>
      </c>
      <c r="J28" s="19"/>
      <c r="K28" s="19">
        <v>1715</v>
      </c>
      <c r="L28" s="19"/>
      <c r="M28" s="19">
        <v>521</v>
      </c>
      <c r="N28" s="19"/>
      <c r="O28" s="19">
        <v>521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/>
      <c r="F32" s="19"/>
      <c r="G32" s="19">
        <v>0</v>
      </c>
      <c r="H32" s="19"/>
      <c r="I32" s="19">
        <f aca="true" t="shared" si="0" ref="I32:I42">G32+H32</f>
        <v>0</v>
      </c>
      <c r="J32" s="19"/>
      <c r="K32" s="19"/>
      <c r="L32" s="19"/>
      <c r="M32" s="19">
        <v>0</v>
      </c>
      <c r="N32" s="19"/>
      <c r="O32" s="19">
        <v>0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f>102518+1359+34618</f>
        <v>138495</v>
      </c>
      <c r="F33" s="19"/>
      <c r="G33" s="19">
        <v>26815</v>
      </c>
      <c r="H33" s="19">
        <f>55.3+15.4</f>
        <v>70.7</v>
      </c>
      <c r="I33" s="19">
        <f t="shared" si="0"/>
        <v>26885.7</v>
      </c>
      <c r="J33" s="19"/>
      <c r="K33" s="19">
        <v>82971</v>
      </c>
      <c r="L33" s="19"/>
      <c r="M33" s="19">
        <v>24444</v>
      </c>
      <c r="N33" s="19">
        <v>70.7</v>
      </c>
      <c r="O33" s="19">
        <v>24514.7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22458</v>
      </c>
      <c r="F34" s="19"/>
      <c r="G34" s="59">
        <v>3115</v>
      </c>
      <c r="H34" s="19"/>
      <c r="I34" s="59">
        <f t="shared" si="0"/>
        <v>3115</v>
      </c>
      <c r="J34" s="19"/>
      <c r="K34" s="19">
        <v>12145</v>
      </c>
      <c r="L34" s="19"/>
      <c r="M34" s="59">
        <v>2810</v>
      </c>
      <c r="N34" s="19"/>
      <c r="O34" s="59">
        <v>2810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11025</v>
      </c>
      <c r="F35" s="19"/>
      <c r="G35" s="59">
        <v>2847</v>
      </c>
      <c r="H35" s="19"/>
      <c r="I35" s="59">
        <f t="shared" si="0"/>
        <v>2847</v>
      </c>
      <c r="J35" s="19"/>
      <c r="K35" s="19">
        <v>9104</v>
      </c>
      <c r="L35" s="19"/>
      <c r="M35" s="59">
        <v>2109</v>
      </c>
      <c r="N35" s="19"/>
      <c r="O35" s="59">
        <v>2109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E33-E34-E35</f>
        <v>105012</v>
      </c>
      <c r="F36" s="19"/>
      <c r="G36" s="59">
        <f>G33-G34-G35</f>
        <v>20853</v>
      </c>
      <c r="H36" s="19"/>
      <c r="I36" s="59">
        <f t="shared" si="0"/>
        <v>20853</v>
      </c>
      <c r="J36" s="19"/>
      <c r="K36" s="19">
        <v>61722</v>
      </c>
      <c r="L36" s="19"/>
      <c r="M36" s="59">
        <v>19525</v>
      </c>
      <c r="N36" s="19"/>
      <c r="O36" s="59">
        <v>19525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214</v>
      </c>
      <c r="F37" s="19"/>
      <c r="G37" s="19">
        <v>89</v>
      </c>
      <c r="H37" s="19"/>
      <c r="I37" s="19">
        <f t="shared" si="0"/>
        <v>89</v>
      </c>
      <c r="J37" s="19"/>
      <c r="K37" s="19">
        <v>231</v>
      </c>
      <c r="L37" s="19"/>
      <c r="M37" s="19">
        <v>98</v>
      </c>
      <c r="N37" s="19"/>
      <c r="O37" s="19">
        <v>98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156</v>
      </c>
      <c r="F40" s="19"/>
      <c r="G40" s="19">
        <f>G37-G38-G39</f>
        <v>74</v>
      </c>
      <c r="H40" s="19"/>
      <c r="I40" s="19">
        <f t="shared" si="0"/>
        <v>74</v>
      </c>
      <c r="J40" s="19"/>
      <c r="K40" s="19">
        <v>173</v>
      </c>
      <c r="L40" s="19"/>
      <c r="M40" s="19">
        <v>83</v>
      </c>
      <c r="N40" s="19"/>
      <c r="O40" s="19">
        <v>83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59">
        <f>E33*30.2%</f>
        <v>41825.49</v>
      </c>
      <c r="F41" s="19"/>
      <c r="G41" s="19">
        <v>8382</v>
      </c>
      <c r="H41" s="19"/>
      <c r="I41" s="19">
        <f t="shared" si="0"/>
        <v>8382</v>
      </c>
      <c r="J41" s="19"/>
      <c r="K41" s="19">
        <v>25057.242</v>
      </c>
      <c r="L41" s="19"/>
      <c r="M41" s="19">
        <v>7703</v>
      </c>
      <c r="N41" s="19"/>
      <c r="O41" s="19">
        <v>7703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f>3865+50896+1237+131</f>
        <v>56129</v>
      </c>
      <c r="F42" s="19"/>
      <c r="G42" s="19">
        <v>31139</v>
      </c>
      <c r="H42" s="19"/>
      <c r="I42" s="19">
        <f t="shared" si="0"/>
        <v>31139</v>
      </c>
      <c r="J42" s="19"/>
      <c r="K42" s="19">
        <v>43444</v>
      </c>
      <c r="L42" s="19"/>
      <c r="M42" s="19">
        <v>5287</v>
      </c>
      <c r="N42" s="19"/>
      <c r="O42" s="19">
        <v>5287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59">
        <f>E19-E20-E28-E29-E33-E41-E42-E60</f>
        <v>-23682.489999999998</v>
      </c>
      <c r="F48" s="19"/>
      <c r="G48" s="19">
        <f>G19-G33-G41-G42-G60-G28</f>
        <v>49742</v>
      </c>
      <c r="H48" s="19">
        <v>4.2</v>
      </c>
      <c r="I48" s="19">
        <f>G48+H48</f>
        <v>49746.2</v>
      </c>
      <c r="J48" s="19"/>
      <c r="K48" s="19">
        <v>7390.758000000002</v>
      </c>
      <c r="L48" s="19"/>
      <c r="M48" s="19">
        <v>1991</v>
      </c>
      <c r="N48" s="19">
        <v>4.2</v>
      </c>
      <c r="O48" s="19">
        <v>1995.2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f>E61+E62</f>
        <v>29955</v>
      </c>
      <c r="F60" s="19"/>
      <c r="G60" s="19">
        <v>1763</v>
      </c>
      <c r="H60" s="19"/>
      <c r="I60" s="19">
        <f>G60+H60</f>
        <v>1763</v>
      </c>
      <c r="J60" s="19"/>
      <c r="K60" s="19">
        <v>13209</v>
      </c>
      <c r="L60" s="19"/>
      <c r="M60" s="19">
        <v>1730</v>
      </c>
      <c r="N60" s="19"/>
      <c r="O60" s="19">
        <v>1730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f>18438</f>
        <v>18438</v>
      </c>
      <c r="F61" s="19"/>
      <c r="G61" s="19">
        <v>1115</v>
      </c>
      <c r="H61" s="19"/>
      <c r="I61" s="19">
        <f>G61+H61</f>
        <v>1115</v>
      </c>
      <c r="J61" s="19"/>
      <c r="K61" s="19">
        <v>4435</v>
      </c>
      <c r="L61" s="19"/>
      <c r="M61" s="19">
        <v>1115</v>
      </c>
      <c r="N61" s="19"/>
      <c r="O61" s="19">
        <v>1115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f>11502+15</f>
        <v>11517</v>
      </c>
      <c r="F62" s="19"/>
      <c r="G62" s="19">
        <f>G60-G61</f>
        <v>648</v>
      </c>
      <c r="H62" s="19"/>
      <c r="I62" s="19">
        <f>G62+H62</f>
        <v>648</v>
      </c>
      <c r="J62" s="19"/>
      <c r="K62" s="19">
        <v>8774</v>
      </c>
      <c r="L62" s="19"/>
      <c r="M62" s="19">
        <v>615</v>
      </c>
      <c r="N62" s="19"/>
      <c r="O62" s="19">
        <v>615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3" t="s">
        <v>147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</row>
    <row r="68" spans="2:17" ht="18.75" customHeight="1">
      <c r="B68" s="63" t="s">
        <v>148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5" t="s">
        <v>6</v>
      </c>
      <c r="C73" s="65" t="s">
        <v>7</v>
      </c>
      <c r="D73" s="65" t="s">
        <v>19</v>
      </c>
      <c r="E73" s="65" t="s">
        <v>155</v>
      </c>
      <c r="F73" s="65" t="s">
        <v>63</v>
      </c>
      <c r="G73" s="64" t="s">
        <v>64</v>
      </c>
      <c r="H73" s="64"/>
      <c r="I73" s="64"/>
      <c r="J73" s="64"/>
      <c r="K73" s="65" t="s">
        <v>159</v>
      </c>
      <c r="L73" s="65" t="s">
        <v>114</v>
      </c>
      <c r="M73" s="64" t="s">
        <v>65</v>
      </c>
      <c r="N73" s="64"/>
      <c r="O73" s="64"/>
      <c r="P73" s="64"/>
      <c r="Q73" s="65" t="s">
        <v>150</v>
      </c>
    </row>
    <row r="74" spans="2:17" ht="160.5" customHeight="1">
      <c r="B74" s="67"/>
      <c r="C74" s="67"/>
      <c r="D74" s="67"/>
      <c r="E74" s="67"/>
      <c r="F74" s="67"/>
      <c r="G74" s="1" t="s">
        <v>26</v>
      </c>
      <c r="H74" s="1" t="s">
        <v>27</v>
      </c>
      <c r="I74" s="1" t="s">
        <v>109</v>
      </c>
      <c r="J74" s="1" t="s">
        <v>30</v>
      </c>
      <c r="K74" s="67"/>
      <c r="L74" s="67"/>
      <c r="M74" s="1" t="s">
        <v>26</v>
      </c>
      <c r="N74" s="1" t="s">
        <v>27</v>
      </c>
      <c r="O74" s="1" t="s">
        <v>109</v>
      </c>
      <c r="P74" s="1" t="s">
        <v>30</v>
      </c>
      <c r="Q74" s="67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94687</v>
      </c>
      <c r="F76" s="40">
        <f>E76</f>
        <v>94687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97385</v>
      </c>
      <c r="L76" s="40">
        <v>97385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3" t="s">
        <v>147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</row>
    <row r="85" spans="2:17" ht="18.75" customHeight="1">
      <c r="B85" s="63" t="s">
        <v>148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C6:Q6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2023-04-04T05:19:27Z</cp:lastPrinted>
  <dcterms:created xsi:type="dcterms:W3CDTF">1996-10-08T23:32:33Z</dcterms:created>
  <dcterms:modified xsi:type="dcterms:W3CDTF">2023-04-14T05:50:17Z</dcterms:modified>
  <cp:category/>
  <cp:version/>
  <cp:contentType/>
  <cp:contentStatus/>
</cp:coreProperties>
</file>